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0" yWindow="0" windowWidth="20730" windowHeight="8475"/>
  </bookViews>
  <sheets>
    <sheet name="прот выборгск р-н 2020.21.0 (2" sheetId="12" r:id="rId1"/>
    <sheet name="Лист1" sheetId="11" r:id="rId2"/>
  </sheets>
  <calcPr calcId="145621"/>
</workbook>
</file>

<file path=xl/calcChain.xml><?xml version="1.0" encoding="utf-8"?>
<calcChain xmlns="http://schemas.openxmlformats.org/spreadsheetml/2006/main">
  <c r="K2" i="12" l="1"/>
  <c r="K6" i="12"/>
  <c r="J6" i="12"/>
  <c r="I6" i="12"/>
  <c r="H6" i="12"/>
  <c r="G6" i="12"/>
  <c r="F6" i="12"/>
  <c r="K3" i="12"/>
  <c r="J3" i="12"/>
  <c r="I3" i="12"/>
  <c r="H3" i="12"/>
  <c r="G3" i="12"/>
  <c r="F3" i="12"/>
  <c r="K4" i="12"/>
  <c r="J4" i="12"/>
  <c r="I4" i="12"/>
  <c r="H4" i="12"/>
  <c r="G4" i="12"/>
  <c r="F4" i="12"/>
  <c r="K8" i="12"/>
  <c r="J8" i="12"/>
  <c r="I8" i="12"/>
  <c r="H8" i="12"/>
  <c r="G8" i="12"/>
  <c r="F8" i="12"/>
  <c r="J2" i="12"/>
  <c r="I2" i="12"/>
  <c r="H2" i="12"/>
  <c r="G2" i="12"/>
  <c r="F2" i="12"/>
  <c r="K7" i="12"/>
  <c r="J7" i="12"/>
  <c r="I7" i="12"/>
  <c r="H7" i="12"/>
  <c r="G7" i="12"/>
  <c r="F7" i="12"/>
  <c r="K5" i="12"/>
  <c r="J5" i="12"/>
  <c r="I5" i="12"/>
  <c r="H5" i="12"/>
  <c r="G5" i="12"/>
  <c r="F5" i="12"/>
  <c r="L7" i="12" l="1"/>
  <c r="L3" i="12"/>
  <c r="L8" i="12"/>
  <c r="L5" i="12"/>
  <c r="L2" i="12"/>
  <c r="L4" i="12"/>
  <c r="L6" i="12"/>
</calcChain>
</file>

<file path=xl/comments1.xml><?xml version="1.0" encoding="utf-8"?>
<comments xmlns="http://schemas.openxmlformats.org/spreadsheetml/2006/main">
  <authors>
    <author>Автор</author>
  </authors>
  <commentList>
    <comment ref="L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по 18 лункам, 
сортировать по возрастанию закрашенную область,  поставить * при переигровке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шесть троек
</t>
        </r>
      </text>
    </comment>
    <comment ref="N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включить в индивид зачет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включить в индивид зачет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учет по 18 лункам шести игроков, 
при равенстве результатов учитывать переигровку 
(после сортировки столбец О закрасить)
</t>
        </r>
      </text>
    </comment>
    <comment ref="Q1" authorId="0">
      <text>
        <r>
          <rPr>
            <sz val="9"/>
            <color indexed="81"/>
            <rFont val="Tahoma"/>
            <family val="2"/>
            <charset val="204"/>
          </rPr>
          <t xml:space="preserve">доп.зачет :
итоговое место </t>
        </r>
        <r>
          <rPr>
            <b/>
            <sz val="9"/>
            <color indexed="81"/>
            <rFont val="Tahoma"/>
            <family val="2"/>
            <charset val="204"/>
          </rPr>
          <t>из всех</t>
        </r>
        <r>
          <rPr>
            <sz val="9"/>
            <color indexed="81"/>
            <rFont val="Tahoma"/>
            <family val="2"/>
            <charset val="204"/>
          </rPr>
          <t xml:space="preserve"> участников отборочных этапов
(сортировать по закрашенным столбцам В-О)
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Шаюнов Сергей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Кондратов Игорь</t>
        </r>
      </text>
    </comment>
    <comment ref="H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Первачук Максим</t>
        </r>
      </text>
    </comment>
    <comment ref="I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Зырянова Ярослава</t>
        </r>
      </text>
    </comment>
    <comment ref="J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Гавриленко Нина</t>
        </r>
      </text>
    </comment>
    <comment ref="K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Полянская Нина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Савин Пётр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Симаков Константин</t>
        </r>
      </text>
    </comment>
    <comment ref="H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Сухоруков Дмитрий</t>
        </r>
      </text>
    </comment>
    <comment ref="I3" authorId="0">
      <text>
        <r>
          <rPr>
            <b/>
            <sz val="9"/>
            <color indexed="81"/>
            <rFont val="Tahoma"/>
            <charset val="1"/>
          </rPr>
          <t>nort1987
Трифонова Софья</t>
        </r>
      </text>
    </comment>
    <comment ref="J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Новикова Варвара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Баранова Анна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Смирнов Владислав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Васильев Максим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Калинкевич Арсений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Александрова Нина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Майорова Дарья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Чеснокова Дарья</t>
        </r>
      </text>
    </comment>
    <comment ref="F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Борунов Алексей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Румянцев Александр
</t>
        </r>
      </text>
    </comment>
    <comment ref="H5" authorId="0">
      <text>
        <r>
          <rPr>
            <b/>
            <sz val="9"/>
            <color indexed="81"/>
            <rFont val="Tahoma"/>
            <charset val="1"/>
          </rPr>
          <t>nort1987
Курмангазиев Антон</t>
        </r>
      </text>
    </comment>
    <comment ref="I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Машкова София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Никитина Каролина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Сидорова Вероника</t>
        </r>
      </text>
    </comment>
    <comment ref="F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Смирнов Станислав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Николаев константин</t>
        </r>
      </text>
    </comment>
    <comment ref="H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Шалашов Никита</t>
        </r>
      </text>
    </comment>
    <comment ref="I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Иванова Ксения</t>
        </r>
      </text>
    </comment>
    <comment ref="J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Лазар Оля</t>
        </r>
      </text>
    </comment>
    <comment ref="K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Примерова Лиза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Иванов Влад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Черняев Андрей</t>
        </r>
      </text>
    </comment>
    <comment ref="H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Кондратьев Тимофей</t>
        </r>
      </text>
    </comment>
    <comment ref="I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Цюренко Полина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Ананьева Катя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Носкова Ева</t>
        </r>
      </text>
    </comment>
    <comment ref="F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Пилипенко Александр</t>
        </r>
      </text>
    </comment>
    <comment ref="G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Веселов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стартовал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Кучкарова Ольга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Бессольцева Елизавета</t>
        </r>
      </text>
    </comment>
    <comment ref="K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Дмитриева Лиза</t>
        </r>
      </text>
    </comment>
  </commentList>
</comments>
</file>

<file path=xl/sharedStrings.xml><?xml version="1.0" encoding="utf-8"?>
<sst xmlns="http://schemas.openxmlformats.org/spreadsheetml/2006/main" count="31" uniqueCount="18">
  <si>
    <t>ГБОУ</t>
  </si>
  <si>
    <t>сумма</t>
  </si>
  <si>
    <t>№ п/п</t>
  </si>
  <si>
    <t>район</t>
  </si>
  <si>
    <t>дата</t>
  </si>
  <si>
    <t>переигровка</t>
  </si>
  <si>
    <t>кфис</t>
  </si>
  <si>
    <t>запасные игроки</t>
  </si>
  <si>
    <t>мал 33</t>
  </si>
  <si>
    <t>дев 33</t>
  </si>
  <si>
    <t>занятое место предварительное</t>
  </si>
  <si>
    <t>Выборгский</t>
  </si>
  <si>
    <t>114(1)</t>
  </si>
  <si>
    <t>114(2)</t>
  </si>
  <si>
    <t xml:space="preserve">занятое место </t>
  </si>
  <si>
    <t>21.01.2020</t>
  </si>
  <si>
    <t xml:space="preserve">Юниоры : 1 -Савин Пётр ,шк. 622, 46 ударов; 2 - Кондратов Игорь, шк.104, 51 удар; 3 - Шаюнов Сергей, шк.104, 51 удар. </t>
  </si>
  <si>
    <t xml:space="preserve">Юниорки: 1 - Машкова Софья, шк.114, 50 ударов; 2 - Полянская Нина,шк. 104, 52 удара, 3 - Никитина Каролина,шк. 114, 58 ударов.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</si>
</sst>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\ 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BF42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1" fillId="2" borderId="1" xfId="0" applyFont="1" applyFill="1" applyBorder="1" applyAlignment="1">
      <alignment vertical="distributed"/>
    </xf>
    <xf numFmtId="0" fontId="1" fillId="2" borderId="1" xfId="0" applyFont="1" applyFill="1" applyBorder="1"/>
    <xf numFmtId="0" fontId="0" fillId="2" borderId="1" xfId="0" applyFill="1" applyBorder="1" applyAlignment="1">
      <alignment vertical="distributed"/>
    </xf>
    <xf numFmtId="164" fontId="0" fillId="0" borderId="0" xfId="0" applyNumberFormat="1"/>
    <xf numFmtId="0" fontId="0" fillId="2" borderId="2" xfId="0" applyFill="1" applyBorder="1"/>
    <xf numFmtId="0" fontId="1" fillId="2" borderId="3" xfId="0" applyFont="1" applyFill="1" applyBorder="1" applyAlignment="1">
      <alignment vertical="distributed"/>
    </xf>
    <xf numFmtId="0" fontId="0" fillId="0" borderId="4" xfId="0" applyBorder="1"/>
    <xf numFmtId="0" fontId="6" fillId="0" borderId="0" xfId="0" applyFont="1"/>
    <xf numFmtId="0" fontId="1" fillId="0" borderId="0" xfId="0" applyFont="1" applyBorder="1"/>
    <xf numFmtId="0" fontId="1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1" fillId="2" borderId="2" xfId="0" applyFont="1" applyFill="1" applyBorder="1"/>
    <xf numFmtId="0" fontId="0" fillId="2" borderId="0" xfId="0" applyFill="1" applyBorder="1"/>
    <xf numFmtId="0" fontId="1" fillId="2" borderId="1" xfId="0" applyFont="1" applyFill="1" applyBorder="1" applyAlignment="1">
      <alignment horizontal="right" vertical="distributed"/>
    </xf>
    <xf numFmtId="0" fontId="1" fillId="2" borderId="1" xfId="0" applyFont="1" applyFill="1" applyBorder="1" applyAlignment="1">
      <alignment horizontal="left" vertical="distributed"/>
    </xf>
    <xf numFmtId="0" fontId="1" fillId="2" borderId="3" xfId="0" applyFont="1" applyFill="1" applyBorder="1" applyAlignment="1">
      <alignment horizontal="left" vertical="distributed"/>
    </xf>
    <xf numFmtId="0" fontId="7" fillId="2" borderId="1" xfId="0" applyFont="1" applyFill="1" applyBorder="1"/>
    <xf numFmtId="0" fontId="0" fillId="0" borderId="0" xfId="0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4" fillId="5" borderId="1" xfId="0" applyFont="1" applyFill="1" applyBorder="1"/>
    <xf numFmtId="0" fontId="5" fillId="5" borderId="1" xfId="0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49" fontId="0" fillId="2" borderId="2" xfId="0" applyNumberFormat="1" applyFill="1" applyBorder="1"/>
    <xf numFmtId="0" fontId="10" fillId="2" borderId="2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BF42C"/>
      <color rgb="FFFF3300"/>
      <color rgb="FFFF0000"/>
      <color rgb="FF61D6FF"/>
      <color rgb="FF99CC00"/>
      <color rgb="FF08A826"/>
      <color rgb="FFFF66CC"/>
      <color rgb="FFFF9900"/>
      <color rgb="FFFFFF66"/>
      <color rgb="FF08B8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13"/>
  <sheetViews>
    <sheetView tabSelected="1" zoomScale="102" zoomScaleNormal="102" workbookViewId="0">
      <pane ySplit="1" topLeftCell="A2" activePane="bottomLeft" state="frozen"/>
      <selection pane="bottomLeft" activeCell="B14" sqref="B14"/>
    </sheetView>
  </sheetViews>
  <sheetFormatPr defaultRowHeight="15" outlineLevelCol="1" x14ac:dyDescent="0.25"/>
  <cols>
    <col min="2" max="2" width="10.140625" style="7" customWidth="1"/>
    <col min="3" max="3" width="11.28515625" style="2" customWidth="1"/>
    <col min="4" max="4" width="9.140625" style="14"/>
    <col min="5" max="5" width="16.28515625" style="2" customWidth="1" outlineLevel="1"/>
    <col min="6" max="11" width="9.140625" style="2"/>
    <col min="12" max="12" width="9.140625" style="12"/>
    <col min="13" max="13" width="9.7109375" style="2" customWidth="1"/>
    <col min="14" max="15" width="9.7109375" style="18" customWidth="1" outlineLevel="1"/>
    <col min="16" max="17" width="9.140625" style="2"/>
  </cols>
  <sheetData>
    <row r="1" spans="1:25" ht="45" customHeight="1" x14ac:dyDescent="0.25">
      <c r="A1" s="3" t="s">
        <v>2</v>
      </c>
      <c r="B1" s="7" t="s">
        <v>4</v>
      </c>
      <c r="C1" s="1"/>
      <c r="D1" s="13" t="s">
        <v>0</v>
      </c>
      <c r="E1" s="1" t="s">
        <v>3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5" t="s">
        <v>1</v>
      </c>
      <c r="M1" s="6" t="s">
        <v>5</v>
      </c>
      <c r="N1" s="6" t="s">
        <v>7</v>
      </c>
      <c r="O1" s="6" t="s">
        <v>7</v>
      </c>
      <c r="P1" s="4" t="s">
        <v>14</v>
      </c>
      <c r="Q1" s="4" t="s">
        <v>10</v>
      </c>
      <c r="R1" s="10"/>
      <c r="S1" s="11" t="s">
        <v>6</v>
      </c>
      <c r="T1" t="s">
        <v>8</v>
      </c>
      <c r="U1" t="s">
        <v>9</v>
      </c>
    </row>
    <row r="2" spans="1:25" ht="15" customHeight="1" x14ac:dyDescent="0.25">
      <c r="A2" s="8">
        <v>1</v>
      </c>
      <c r="B2" s="30" t="s">
        <v>15</v>
      </c>
      <c r="C2" s="1"/>
      <c r="D2" s="13">
        <v>104</v>
      </c>
      <c r="E2" s="1" t="s">
        <v>11</v>
      </c>
      <c r="F2" s="25">
        <f>2+6+7+6+4+4+1+3+2+5+3+1+1+1+1+2+1+1</f>
        <v>51</v>
      </c>
      <c r="G2" s="24">
        <f>2+1+6+3+1+1+1+6+1+4+5+2+1+6+2+2+6+1</f>
        <v>51</v>
      </c>
      <c r="H2" s="15">
        <f>3+3+4+2+2+1+1+4+3+3+6+6+2+1+4+2+6+1</f>
        <v>54</v>
      </c>
      <c r="I2" s="16">
        <f>3+4+7+4+3+3+2+7+2+2+7+3+2+1+2+1+1+5</f>
        <v>59</v>
      </c>
      <c r="J2" s="16">
        <f>2+6+4+7+7+3+1+3+1+2+7+1+4+1+3+2+2+4</f>
        <v>60</v>
      </c>
      <c r="K2" s="29">
        <f>3+3+3+4+5+4+2+3+1+5+1+3+3+1+6+1+2+2</f>
        <v>52</v>
      </c>
      <c r="L2" s="17">
        <f t="shared" ref="L2:L8" si="0">F2+G2+H2+I2+J2+K2</f>
        <v>327</v>
      </c>
      <c r="M2" s="8"/>
      <c r="N2" s="8"/>
      <c r="O2" s="8"/>
      <c r="P2" s="32">
        <v>1</v>
      </c>
      <c r="Q2" s="19"/>
    </row>
    <row r="3" spans="1:25" ht="15" customHeight="1" x14ac:dyDescent="0.25">
      <c r="A3" s="8">
        <v>2</v>
      </c>
      <c r="B3" s="30" t="s">
        <v>15</v>
      </c>
      <c r="C3" s="1"/>
      <c r="D3" s="13">
        <v>622</v>
      </c>
      <c r="E3" s="1" t="s">
        <v>11</v>
      </c>
      <c r="F3" s="27">
        <f>2+1+7+6+2+5+1+5+2+3+1+1+1+3+1+1+3+1</f>
        <v>46</v>
      </c>
      <c r="G3" s="22">
        <f>2+2+6+4+1+1+2+6+5+2+6+1+1+2+6+3+6+3</f>
        <v>59</v>
      </c>
      <c r="H3" s="15">
        <f>2+3+6+1+1+7+7+1+1+7+7+1+3+2+3+7+3+5</f>
        <v>67</v>
      </c>
      <c r="I3" s="16">
        <f>3+1+7+7+7+2+1+2+7+1+5+3+2+6+2+7+1+2</f>
        <v>66</v>
      </c>
      <c r="J3" s="16">
        <f>3+1+7+3+1+1+1+1+3+7+4+2+2+7+3+6+3+3</f>
        <v>58</v>
      </c>
      <c r="K3" s="16">
        <f>1+5+7+5+4+5+3+1+6+7+3+4+1+2+6+3+1+5</f>
        <v>69</v>
      </c>
      <c r="L3" s="17">
        <f t="shared" si="0"/>
        <v>365</v>
      </c>
      <c r="M3" s="8"/>
      <c r="N3" s="8"/>
      <c r="O3" s="8"/>
      <c r="P3" s="33">
        <v>2</v>
      </c>
      <c r="Q3" s="19"/>
    </row>
    <row r="4" spans="1:25" ht="15" customHeight="1" x14ac:dyDescent="0.25">
      <c r="A4" s="8">
        <v>3</v>
      </c>
      <c r="B4" s="30" t="s">
        <v>15</v>
      </c>
      <c r="C4" s="1"/>
      <c r="D4" s="13">
        <v>92</v>
      </c>
      <c r="E4" s="1" t="s">
        <v>11</v>
      </c>
      <c r="F4" s="15">
        <f>2+2+1+4+1+5+2+3+1+6+7+5+1+1+2+1+2+7</f>
        <v>53</v>
      </c>
      <c r="G4" s="15">
        <f>1+5+1+3+3+1+1+6+3+3+7+5+1+2+7+7+7+6</f>
        <v>69</v>
      </c>
      <c r="H4" s="15">
        <f>4+3+7+7+4+3+1+7+1+4+6+2+1+3+7+1+2+1</f>
        <v>64</v>
      </c>
      <c r="I4" s="16">
        <f>7+2+4+3+1+1+7+4+4+1+3+2+3+1+1+7+7+3</f>
        <v>61</v>
      </c>
      <c r="J4" s="16">
        <f>2+4+5+6+3+7+1+5+3+7+3+5+2+2+2+3+6+2</f>
        <v>68</v>
      </c>
      <c r="K4" s="16">
        <f>1+1+7+7+3+7+1+7+3+4+7+3+1+3+1+6+7+3</f>
        <v>72</v>
      </c>
      <c r="L4" s="17">
        <f t="shared" si="0"/>
        <v>387</v>
      </c>
      <c r="M4" s="8"/>
      <c r="N4" s="8"/>
      <c r="O4" s="8"/>
      <c r="P4" s="34">
        <v>3</v>
      </c>
      <c r="Q4" s="4"/>
      <c r="S4" s="35"/>
      <c r="T4" s="35"/>
      <c r="U4" s="35"/>
      <c r="V4" s="35"/>
      <c r="W4" s="35"/>
      <c r="X4" s="35"/>
      <c r="Y4" s="35"/>
    </row>
    <row r="5" spans="1:25" ht="15" customHeight="1" x14ac:dyDescent="0.25">
      <c r="A5" s="8">
        <v>4</v>
      </c>
      <c r="B5" s="30" t="s">
        <v>15</v>
      </c>
      <c r="C5" s="1"/>
      <c r="D5" s="13" t="s">
        <v>12</v>
      </c>
      <c r="E5" s="1" t="s">
        <v>11</v>
      </c>
      <c r="F5" s="15">
        <f>7+2+7+7+3+5+2+4+7+7+3+7+3+1+6+2+4+1</f>
        <v>78</v>
      </c>
      <c r="G5" s="15">
        <f>4+7+3+4+7+3+1+2+6+7+1+5+1+4+7+2+1+2</f>
        <v>67</v>
      </c>
      <c r="H5" s="15">
        <f>2+2+7+1+7+3+2+7+2+3+7+4+1+2+3+1+7+1</f>
        <v>62</v>
      </c>
      <c r="I5" s="26">
        <f>4+2+3+7+7+3+1+5+1+3+3+3+1+1+2+1+1+2</f>
        <v>50</v>
      </c>
      <c r="J5" s="28">
        <f>1+6+4+3+1+1+1+7+2+3+1+3+3+7+7+2+2+4</f>
        <v>58</v>
      </c>
      <c r="K5" s="16">
        <f>3+3+5+7+3+4+2+5+7+6+1+5+2+4+2+6+7+1</f>
        <v>73</v>
      </c>
      <c r="L5" s="17">
        <f t="shared" si="0"/>
        <v>388</v>
      </c>
      <c r="M5" s="8"/>
      <c r="N5" s="8"/>
      <c r="O5" s="8"/>
      <c r="P5" s="31">
        <v>4</v>
      </c>
      <c r="Q5" s="9"/>
      <c r="S5" s="35"/>
      <c r="T5" s="35"/>
      <c r="U5" s="35"/>
      <c r="V5" s="35"/>
      <c r="W5" s="35"/>
      <c r="X5" s="35"/>
      <c r="Y5" s="35"/>
    </row>
    <row r="6" spans="1:25" ht="15" customHeight="1" x14ac:dyDescent="0.25">
      <c r="A6" s="8">
        <v>5</v>
      </c>
      <c r="B6" s="30" t="s">
        <v>15</v>
      </c>
      <c r="C6" s="1"/>
      <c r="D6" s="13">
        <v>488</v>
      </c>
      <c r="E6" s="1" t="s">
        <v>11</v>
      </c>
      <c r="F6" s="15">
        <f>3+1+7+1+1+1+3+6+7+7+4+3+1+1+1+2+1+1</f>
        <v>51</v>
      </c>
      <c r="G6" s="15">
        <f>3+5+6+6+3+2+1+2+2+3+1+4+1+6+2+1+4+1</f>
        <v>53</v>
      </c>
      <c r="H6" s="15">
        <f>1+1+6+5+2+4+1+2+6+2+4+6+2+3+6+3+4+6</f>
        <v>64</v>
      </c>
      <c r="I6" s="16">
        <f>1+4+7+5+7+3+2+4+7+7+1+2+3+7+7+4+7+2</f>
        <v>80</v>
      </c>
      <c r="J6" s="16">
        <f>1+4+7+5+6+4+1+7+7+7+7+3+1+3+7+1+1+1</f>
        <v>73</v>
      </c>
      <c r="K6" s="16">
        <f>1+7+7+7+1+6+2+1+2+3+7+7+3+3+7+3+3+1</f>
        <v>71</v>
      </c>
      <c r="L6" s="17">
        <f t="shared" si="0"/>
        <v>392</v>
      </c>
      <c r="M6" s="8"/>
      <c r="N6" s="8"/>
      <c r="O6" s="8"/>
      <c r="P6" s="31">
        <v>5</v>
      </c>
      <c r="Q6" s="21"/>
      <c r="S6" s="35"/>
      <c r="T6" s="35"/>
      <c r="U6" s="35"/>
      <c r="V6" s="35"/>
      <c r="W6" s="35"/>
      <c r="X6" s="35"/>
      <c r="Y6" s="35"/>
    </row>
    <row r="7" spans="1:25" ht="15" customHeight="1" x14ac:dyDescent="0.25">
      <c r="A7" s="8">
        <v>6</v>
      </c>
      <c r="B7" s="30" t="s">
        <v>15</v>
      </c>
      <c r="C7" s="1"/>
      <c r="D7" s="13" t="s">
        <v>13</v>
      </c>
      <c r="E7" s="1" t="s">
        <v>11</v>
      </c>
      <c r="F7" s="15">
        <f>2+1+3+3+2+4+4+7+3+2+5+1+1+7+1+1+4+1</f>
        <v>52</v>
      </c>
      <c r="G7" s="15">
        <f>3+5+7+1+1+1+1+7+7+6+3+3+3+1+1+3+7+7</f>
        <v>67</v>
      </c>
      <c r="H7" s="15">
        <f>2+3+7+7+7+2+2+7+7+5+7+7+6+3+7+2+7+1</f>
        <v>89</v>
      </c>
      <c r="I7" s="16">
        <f>4+1+6+7+7+7+2+3+4+4+7+2+1+7+7+5+3+8</f>
        <v>85</v>
      </c>
      <c r="J7" s="16">
        <f>1+3+7+3+1+2+1+3+7+1+7+2+1+7+4+5+7+1</f>
        <v>63</v>
      </c>
      <c r="K7" s="16">
        <f>2+2+7+4+2+6+4+7+6+4+2+1+1+3+7+2+7+2</f>
        <v>69</v>
      </c>
      <c r="L7" s="17">
        <f t="shared" si="0"/>
        <v>425</v>
      </c>
      <c r="M7" s="8"/>
      <c r="N7" s="8"/>
      <c r="O7" s="8"/>
      <c r="P7" s="31">
        <v>6</v>
      </c>
      <c r="Q7" s="20"/>
      <c r="S7" s="35"/>
      <c r="T7" s="35"/>
      <c r="U7" s="35"/>
      <c r="V7" s="35"/>
      <c r="W7" s="35"/>
      <c r="X7" s="35"/>
      <c r="Y7" s="35"/>
    </row>
    <row r="8" spans="1:25" ht="15" customHeight="1" x14ac:dyDescent="0.25">
      <c r="A8" s="8">
        <v>7</v>
      </c>
      <c r="B8" s="30" t="s">
        <v>15</v>
      </c>
      <c r="C8" s="1"/>
      <c r="D8" s="13">
        <v>482</v>
      </c>
      <c r="E8" s="1" t="s">
        <v>11</v>
      </c>
      <c r="F8" s="15">
        <f>4+7+6+5+3+4+1+7+4+7+7+1+4+3+7+5+7+2</f>
        <v>84</v>
      </c>
      <c r="G8" s="15">
        <f>1+5+7+2+1+1+1+5+2+7+3+1+1+7+7+1+1+2</f>
        <v>55</v>
      </c>
      <c r="H8" s="15">
        <f>7+7+7+7+7+7+7+7+7+7+7+7+7+7+7+7+7+7</f>
        <v>126</v>
      </c>
      <c r="I8" s="16">
        <f>2+7+3+7+6+7+2+6+5+2+7+7+1+3+7+1+1+1</f>
        <v>75</v>
      </c>
      <c r="J8" s="16">
        <f>1+1+3+7+1+7+4+7+1+2+3+1+2+3+7+7+1+1</f>
        <v>59</v>
      </c>
      <c r="K8" s="16">
        <f>1+2+7+3+4+1+3+4+1+3+3+7+4+4+7+3+1+1</f>
        <v>59</v>
      </c>
      <c r="L8" s="17">
        <f t="shared" si="0"/>
        <v>458</v>
      </c>
      <c r="M8" s="8"/>
      <c r="N8" s="8"/>
      <c r="O8" s="8"/>
      <c r="P8" s="31">
        <v>7</v>
      </c>
      <c r="Q8" s="4"/>
      <c r="S8" s="35"/>
      <c r="T8" s="35"/>
      <c r="U8" s="35"/>
      <c r="V8" s="35"/>
      <c r="W8" s="35"/>
      <c r="X8" s="35"/>
      <c r="Y8" s="35"/>
    </row>
    <row r="10" spans="1:25" x14ac:dyDescent="0.25">
      <c r="B10" s="7" t="s">
        <v>16</v>
      </c>
    </row>
    <row r="12" spans="1:25" x14ac:dyDescent="0.25">
      <c r="B12" s="7" t="s">
        <v>17</v>
      </c>
      <c r="C12"/>
    </row>
    <row r="13" spans="1:25" x14ac:dyDescent="0.25">
      <c r="H13" s="23"/>
    </row>
  </sheetData>
  <sortState ref="D2:L8">
    <sortCondition ref="L2:L8"/>
  </sortState>
  <mergeCells count="1">
    <mergeCell ref="S4:Y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 выборгск р-н 2020.21.0 (2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2020-01-22T09:26:56Z</dcterms:modified>
</cp:coreProperties>
</file>